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Mehrfamilienhaus" sheetId="1" r:id="rId1"/>
    <sheet name="Einfamilienhaus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<sst xmlns="http://schemas.openxmlformats.org/spreadsheetml/2006/main" count="88" uniqueCount="42">
  <si>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 xml:space="preserve">Beispiel Mehrfamilienhaus: </t>
  </si>
  <si>
    <t>Kosten der Maßnahme</t>
  </si>
  <si>
    <t>Modernisierungsumlage</t>
  </si>
  <si>
    <t>Breite</t>
  </si>
  <si>
    <t>m</t>
  </si>
  <si>
    <t>Wohnfläche</t>
  </si>
  <si>
    <t>m²</t>
  </si>
  <si>
    <t>Höhe</t>
  </si>
  <si>
    <t>Dämmkosten pro m² Wohnfläche</t>
  </si>
  <si>
    <t>€/m²</t>
  </si>
  <si>
    <t>Modernisierungsumlage 11% der Kosten auf die Jahresmiete gem. § 559 BGB</t>
  </si>
  <si>
    <t>€/m² und Jahr</t>
  </si>
  <si>
    <t>abzüglich 30% für Fenster</t>
  </si>
  <si>
    <t xml:space="preserve">Monatliche Mieterhöhung </t>
  </si>
  <si>
    <t>€/m² und Monat</t>
  </si>
  <si>
    <t>zu dämmende Fläche</t>
  </si>
  <si>
    <t>Stärke der Luftschicht</t>
  </si>
  <si>
    <t>cm</t>
  </si>
  <si>
    <t>Energieeinsparung</t>
  </si>
  <si>
    <t>Dämmstoffbedarf</t>
  </si>
  <si>
    <t>m³</t>
  </si>
  <si>
    <t>Energieverbrauch vor Durchführung der Maßnahme</t>
  </si>
  <si>
    <t>kWh pro m² und Jahr</t>
  </si>
  <si>
    <t>x 300 €/m³ = netto</t>
  </si>
  <si>
    <t>€</t>
  </si>
  <si>
    <t xml:space="preserve">Energieersparnis </t>
  </si>
  <si>
    <t>Gerüst, weitere Nebenkosten</t>
  </si>
  <si>
    <t>€ pro m² und Jahr</t>
  </si>
  <si>
    <t>Summe netto</t>
  </si>
  <si>
    <t>Energieersparnis in € pro Monat</t>
  </si>
  <si>
    <t>zuzüglich 19% MwSt</t>
  </si>
  <si>
    <t>Summe brutto</t>
  </si>
  <si>
    <t xml:space="preserve">Gewinn für den Mieter / Steigerung der Nettokaltmiete bei Neuvermietung: </t>
  </si>
  <si>
    <t>Energieverbrauch nach Durchführung der Maßnahme 20% weniger (wenn Vorder- und Rückseite gedämmt, 40% weniger)</t>
  </si>
  <si>
    <t>Fassadenfläche Hausrückseite</t>
  </si>
  <si>
    <t>Energieersparnis in € pro Jahr bei 6 cent/kWh</t>
  </si>
  <si>
    <t xml:space="preserve">Beispiel Einfamilienhaus: </t>
  </si>
  <si>
    <t>Umfang</t>
  </si>
  <si>
    <t>Fassadenfläche rundum</t>
  </si>
  <si>
    <t>pro Jahr</t>
  </si>
  <si>
    <t>Energieersparnis bei 150 m² Wohnfl.</t>
  </si>
  <si>
    <t>d.h. Amortisationszeit ca. 4 Jahre!!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</si>
</sst>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  <numFmt numFmtId="166" formatCode="#,##0.000"/>
    <numFmt numFmtId="167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F13" sqref="F13"/>
    </sheetView>
  </sheetViews>
  <sheetFormatPr defaultColWidth="11.421875" defaultRowHeight="12.75"/>
  <cols>
    <col min="1" max="1" width="28.57421875" style="3" customWidth="1"/>
    <col min="2" max="4" width="11.421875" style="2" customWidth="1"/>
    <col min="5" max="5" width="33.421875" style="3" customWidth="1"/>
    <col min="6" max="6" width="11.421875" style="2" customWidth="1"/>
    <col min="7" max="7" width="21.7109375" style="2" customWidth="1"/>
    <col min="8" max="16384" width="11.421875" style="2" customWidth="1"/>
  </cols>
  <sheetData>
    <row r="2" ht="18">
      <c r="A2" s="11" t="s">
        <v>0</v>
      </c>
    </row>
    <row r="4" spans="1:5" ht="12.75">
      <c r="A4" s="4" t="s">
        <v>1</v>
      </c>
      <c r="E4" s="4" t="s">
        <v>2</v>
      </c>
    </row>
    <row r="5" spans="1:7" ht="12.75">
      <c r="A5" s="3" t="s">
        <v>3</v>
      </c>
      <c r="B5" s="12">
        <v>11</v>
      </c>
      <c r="C5" s="7" t="s">
        <v>4</v>
      </c>
      <c r="E5" s="3" t="s">
        <v>5</v>
      </c>
      <c r="F5" s="7">
        <v>450</v>
      </c>
      <c r="G5" s="7" t="s">
        <v>6</v>
      </c>
    </row>
    <row r="6" spans="1:7" ht="12.75">
      <c r="A6" s="3" t="s">
        <v>7</v>
      </c>
      <c r="B6" s="12">
        <v>13</v>
      </c>
      <c r="C6" s="7" t="s">
        <v>4</v>
      </c>
      <c r="E6" s="3" t="s">
        <v>8</v>
      </c>
      <c r="F6" s="5">
        <f>B18/F5</f>
        <v>9.261902222222222</v>
      </c>
      <c r="G6" s="2" t="s">
        <v>9</v>
      </c>
    </row>
    <row r="7" spans="1:7" ht="38.25">
      <c r="A7" s="3" t="s">
        <v>34</v>
      </c>
      <c r="B7" s="5">
        <f>B5*B6</f>
        <v>143</v>
      </c>
      <c r="C7" s="2" t="s">
        <v>6</v>
      </c>
      <c r="E7" s="3" t="s">
        <v>10</v>
      </c>
      <c r="F7" s="5">
        <f>F6*0.11</f>
        <v>1.0188092444444445</v>
      </c>
      <c r="G7" s="2" t="s">
        <v>11</v>
      </c>
    </row>
    <row r="8" spans="1:7" ht="12.75">
      <c r="A8" s="3" t="s">
        <v>12</v>
      </c>
      <c r="B8" s="12">
        <f>B7*-0.3</f>
        <v>-42.9</v>
      </c>
      <c r="C8" s="7" t="s">
        <v>6</v>
      </c>
      <c r="E8" s="4" t="s">
        <v>13</v>
      </c>
      <c r="F8" s="6">
        <f>F7/12</f>
        <v>0.08490077037037037</v>
      </c>
      <c r="G8" s="1" t="s">
        <v>14</v>
      </c>
    </row>
    <row r="9" spans="1:3" ht="12.75">
      <c r="A9" s="3" t="s">
        <v>15</v>
      </c>
      <c r="B9" s="5">
        <f>B7+B8</f>
        <v>100.1</v>
      </c>
      <c r="C9" s="2" t="s">
        <v>6</v>
      </c>
    </row>
    <row r="10" ht="12.75">
      <c r="B10" s="5"/>
    </row>
    <row r="11" spans="1:5" ht="12.75">
      <c r="A11" s="3" t="s">
        <v>16</v>
      </c>
      <c r="B11" s="12">
        <v>8</v>
      </c>
      <c r="C11" s="7" t="s">
        <v>17</v>
      </c>
      <c r="E11" s="4" t="s">
        <v>18</v>
      </c>
    </row>
    <row r="12" spans="1:7" ht="25.5">
      <c r="A12" s="3" t="s">
        <v>19</v>
      </c>
      <c r="B12" s="5">
        <f>B9*B11/100</f>
        <v>8.008</v>
      </c>
      <c r="C12" s="2" t="s">
        <v>20</v>
      </c>
      <c r="E12" s="3" t="s">
        <v>21</v>
      </c>
      <c r="F12" s="2">
        <v>150</v>
      </c>
      <c r="G12" s="2" t="s">
        <v>22</v>
      </c>
    </row>
    <row r="13" spans="1:7" ht="51">
      <c r="A13" s="3" t="s">
        <v>23</v>
      </c>
      <c r="B13" s="5">
        <f>B12*300</f>
        <v>2402.3999999999996</v>
      </c>
      <c r="C13" s="2" t="s">
        <v>24</v>
      </c>
      <c r="E13" s="3" t="s">
        <v>33</v>
      </c>
      <c r="F13" s="2">
        <f>F12*0.8</f>
        <v>120</v>
      </c>
      <c r="G13" s="2" t="s">
        <v>22</v>
      </c>
    </row>
    <row r="14" spans="2:7" ht="12.75">
      <c r="B14" s="5"/>
      <c r="E14" s="3" t="s">
        <v>25</v>
      </c>
      <c r="F14" s="2">
        <f>F12-F13</f>
        <v>30</v>
      </c>
      <c r="G14" s="2" t="s">
        <v>22</v>
      </c>
    </row>
    <row r="15" spans="1:7" ht="25.5">
      <c r="A15" s="3" t="s">
        <v>26</v>
      </c>
      <c r="B15" s="5">
        <v>1100</v>
      </c>
      <c r="C15" s="2" t="s">
        <v>24</v>
      </c>
      <c r="E15" s="3" t="s">
        <v>35</v>
      </c>
      <c r="F15" s="5">
        <f>F14*0.06</f>
        <v>1.7999999999999998</v>
      </c>
      <c r="G15" s="2" t="s">
        <v>27</v>
      </c>
    </row>
    <row r="16" spans="1:7" ht="12.75">
      <c r="A16" s="3" t="s">
        <v>28</v>
      </c>
      <c r="B16" s="5">
        <f>B13+B15</f>
        <v>3502.3999999999996</v>
      </c>
      <c r="C16" s="2" t="s">
        <v>24</v>
      </c>
      <c r="E16" s="4" t="s">
        <v>29</v>
      </c>
      <c r="F16" s="6">
        <f>F15/12</f>
        <v>0.15</v>
      </c>
      <c r="G16" s="1" t="s">
        <v>14</v>
      </c>
    </row>
    <row r="17" spans="1:3" ht="12.75">
      <c r="A17" s="3" t="s">
        <v>30</v>
      </c>
      <c r="B17" s="5">
        <f>B16*0.19</f>
        <v>665.4559999999999</v>
      </c>
      <c r="C17" s="2" t="s">
        <v>24</v>
      </c>
    </row>
    <row r="18" spans="1:3" ht="12.75">
      <c r="A18" s="4" t="s">
        <v>31</v>
      </c>
      <c r="B18" s="6">
        <f>B16*1.19</f>
        <v>4167.856</v>
      </c>
      <c r="C18" s="2" t="s">
        <v>24</v>
      </c>
    </row>
    <row r="19" spans="5:7" ht="38.25">
      <c r="E19" s="4" t="s">
        <v>32</v>
      </c>
      <c r="F19" s="6">
        <f>F16-F8</f>
        <v>0.06509922962962962</v>
      </c>
      <c r="G19" s="1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F6" sqref="F6"/>
    </sheetView>
  </sheetViews>
  <sheetFormatPr defaultColWidth="11.421875" defaultRowHeight="12.75"/>
  <cols>
    <col min="1" max="1" width="28.57421875" style="3" customWidth="1"/>
    <col min="2" max="4" width="11.421875" style="2" customWidth="1"/>
    <col min="5" max="5" width="34.8515625" style="3" customWidth="1"/>
    <col min="6" max="6" width="11.421875" style="2" customWidth="1"/>
    <col min="7" max="7" width="21.7109375" style="2" customWidth="1"/>
    <col min="8" max="16384" width="11.421875" style="2" customWidth="1"/>
  </cols>
  <sheetData>
    <row r="2" ht="18">
      <c r="A2" s="11" t="s">
        <v>36</v>
      </c>
    </row>
    <row r="4" spans="1:5" ht="12.75">
      <c r="A4" s="4" t="s">
        <v>1</v>
      </c>
      <c r="E4" s="4" t="s">
        <v>18</v>
      </c>
    </row>
    <row r="5" spans="1:7" ht="25.5">
      <c r="A5" s="3" t="s">
        <v>37</v>
      </c>
      <c r="B5" s="12">
        <v>25</v>
      </c>
      <c r="C5" s="7" t="s">
        <v>4</v>
      </c>
      <c r="E5" s="3" t="s">
        <v>21</v>
      </c>
      <c r="F5" s="2">
        <v>150</v>
      </c>
      <c r="G5" s="2" t="s">
        <v>22</v>
      </c>
    </row>
    <row r="6" spans="1:7" ht="38.25">
      <c r="A6" s="3" t="s">
        <v>7</v>
      </c>
      <c r="B6" s="12">
        <v>3</v>
      </c>
      <c r="C6" s="7" t="s">
        <v>4</v>
      </c>
      <c r="E6" s="3" t="s">
        <v>33</v>
      </c>
      <c r="F6" s="2">
        <f>F5*0.6</f>
        <v>90</v>
      </c>
      <c r="G6" s="2" t="s">
        <v>22</v>
      </c>
    </row>
    <row r="7" spans="1:7" ht="12.75">
      <c r="A7" s="3" t="s">
        <v>38</v>
      </c>
      <c r="B7" s="5">
        <f>B5*B6</f>
        <v>75</v>
      </c>
      <c r="C7" s="2" t="s">
        <v>6</v>
      </c>
      <c r="E7" s="3" t="s">
        <v>25</v>
      </c>
      <c r="F7" s="2">
        <f>F5-F6</f>
        <v>60</v>
      </c>
      <c r="G7" s="2" t="s">
        <v>22</v>
      </c>
    </row>
    <row r="8" spans="1:7" ht="25.5">
      <c r="A8" s="3" t="s">
        <v>12</v>
      </c>
      <c r="B8" s="12">
        <f>B7*-0.3</f>
        <v>-22.5</v>
      </c>
      <c r="C8" s="7" t="s">
        <v>6</v>
      </c>
      <c r="E8" s="3" t="s">
        <v>35</v>
      </c>
      <c r="F8" s="5">
        <f>F7*0.06</f>
        <v>3.5999999999999996</v>
      </c>
      <c r="G8" s="2" t="s">
        <v>27</v>
      </c>
    </row>
    <row r="9" spans="1:7" ht="12.75">
      <c r="A9" s="3" t="s">
        <v>15</v>
      </c>
      <c r="B9" s="5">
        <f>B7+B8</f>
        <v>52.5</v>
      </c>
      <c r="C9" s="2" t="s">
        <v>6</v>
      </c>
      <c r="E9" s="8" t="s">
        <v>29</v>
      </c>
      <c r="F9" s="9">
        <f>F8/12</f>
        <v>0.3</v>
      </c>
      <c r="G9" s="10" t="s">
        <v>14</v>
      </c>
    </row>
    <row r="11" spans="1:7" ht="12.75">
      <c r="A11" s="3" t="s">
        <v>16</v>
      </c>
      <c r="B11" s="12">
        <v>8</v>
      </c>
      <c r="C11" s="7" t="s">
        <v>17</v>
      </c>
      <c r="E11" s="4" t="s">
        <v>40</v>
      </c>
      <c r="F11" s="13">
        <f>F8*150</f>
        <v>540</v>
      </c>
      <c r="G11" s="1" t="s">
        <v>39</v>
      </c>
    </row>
    <row r="12" spans="1:7" ht="12.75">
      <c r="A12" s="3" t="s">
        <v>19</v>
      </c>
      <c r="B12" s="5">
        <f>B9*B11/100</f>
        <v>4.2</v>
      </c>
      <c r="C12" s="2" t="s">
        <v>20</v>
      </c>
      <c r="E12" s="4" t="s">
        <v>41</v>
      </c>
      <c r="G12" s="10"/>
    </row>
    <row r="13" spans="1:3" ht="12.75">
      <c r="A13" s="3" t="s">
        <v>23</v>
      </c>
      <c r="B13" s="5">
        <f>B12*300</f>
        <v>1260</v>
      </c>
      <c r="C13" s="2" t="s">
        <v>24</v>
      </c>
    </row>
    <row r="15" spans="1:3" ht="12.75">
      <c r="A15" s="3" t="s">
        <v>26</v>
      </c>
      <c r="B15" s="5">
        <v>400</v>
      </c>
      <c r="C15" s="2" t="s">
        <v>24</v>
      </c>
    </row>
    <row r="16" spans="1:3" ht="12.75">
      <c r="A16" s="3" t="s">
        <v>28</v>
      </c>
      <c r="B16" s="5">
        <f>B13+B15</f>
        <v>1660</v>
      </c>
      <c r="C16" s="2" t="s">
        <v>24</v>
      </c>
    </row>
    <row r="17" spans="1:3" ht="12.75">
      <c r="A17" s="3" t="s">
        <v>30</v>
      </c>
      <c r="B17" s="5">
        <f>B16*0.19</f>
        <v>315.4</v>
      </c>
      <c r="C17" s="2" t="s">
        <v>24</v>
      </c>
    </row>
    <row r="18" spans="1:3" ht="12.75">
      <c r="A18" s="4" t="s">
        <v>31</v>
      </c>
      <c r="B18" s="6">
        <f>B16*1.19</f>
        <v>1975.3999999999999</v>
      </c>
      <c r="C18" s="2" t="s">
        <v>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Schöne alte Häuser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von Stein</dc:creator>
  <cp:keywords/>
  <dc:description/>
  <cp:lastModifiedBy>CvS</cp:lastModifiedBy>
  <dcterms:created xsi:type="dcterms:W3CDTF">2007-07-08T15:13:24Z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